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116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<sst xmlns="http://schemas.openxmlformats.org/spreadsheetml/2006/main" count="126" uniqueCount="29">
  <si>
    <t>sample</t>
  </si>
  <si>
    <t>SiO2</t>
  </si>
  <si>
    <t>Al2O3</t>
  </si>
  <si>
    <t>TiO2</t>
  </si>
  <si>
    <t>CaO</t>
  </si>
  <si>
    <t>Na2O</t>
  </si>
  <si>
    <t>K2O</t>
  </si>
  <si>
    <t>MnO</t>
  </si>
  <si>
    <t>MgO</t>
  </si>
  <si>
    <t>FeO</t>
  </si>
  <si>
    <t>P2O5</t>
  </si>
  <si>
    <t>Fe2O3</t>
  </si>
  <si>
    <t>total</t>
  </si>
  <si>
    <t>moles</t>
  </si>
  <si>
    <t>A</t>
  </si>
  <si>
    <t>M</t>
  </si>
  <si>
    <t>R3</t>
  </si>
  <si>
    <t>R4</t>
  </si>
  <si>
    <t>grenat</t>
  </si>
  <si>
    <t>cord</t>
  </si>
  <si>
    <t>Biot</t>
  </si>
  <si>
    <t>R5</t>
  </si>
  <si>
    <t>F</t>
  </si>
  <si>
    <t>calcul 1</t>
  </si>
  <si>
    <t>calcul 2</t>
  </si>
  <si>
    <t>METAMORPHISME ET GEODYNAMIQUE - NICOLLET C.</t>
  </si>
  <si>
    <t>Diagramme AFM</t>
  </si>
  <si>
    <t>Il y a deux modes de calcul des pôles F et M :</t>
  </si>
  <si>
    <r>
      <t xml:space="preserve">Les deux sont indiqués ici. C'est la valeur F obtenue par le </t>
    </r>
    <r>
      <rPr>
        <b/>
        <sz val="10"/>
        <color indexed="10"/>
        <rFont val="Arial"/>
        <family val="2"/>
      </rPr>
      <t>calcul 2</t>
    </r>
    <r>
      <rPr>
        <sz val="10"/>
        <rFont val="Arial"/>
        <family val="2"/>
      </rPr>
      <t xml:space="preserve"> qu'il faut utiliser sur la feuille de calcul triangleAFM,xls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</si>
</sst>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"/>
    <numFmt numFmtId="173" formatCode="0.000"/>
    <numFmt numFmtId="174" formatCode="&quot;Vrai&quot;;&quot;Vrai&quot;;&quot;Faux&quot;"/>
    <numFmt numFmtId="175" formatCode="&quot;Actif&quot;;&quot;Actif&quot;;&quot;Inactif&quot;"/>
  </numFmts>
  <fonts count="10">
    <font>
      <sz val="10"/>
      <name val="Arial"/>
      <family val="0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72" fontId="0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0" fontId="0" fillId="2" borderId="0" xfId="0" applyFont="1" applyFill="1" applyAlignment="1">
      <alignment/>
    </xf>
    <xf numFmtId="2" fontId="0" fillId="2" borderId="0" xfId="0" applyNumberFormat="1" applyFont="1" applyFill="1" applyBorder="1" applyAlignment="1">
      <alignment horizontal="center"/>
    </xf>
    <xf numFmtId="172" fontId="1" fillId="2" borderId="0" xfId="0" applyNumberFormat="1" applyFont="1" applyFill="1" applyBorder="1" applyAlignment="1">
      <alignment horizontal="center"/>
    </xf>
    <xf numFmtId="172" fontId="0" fillId="2" borderId="0" xfId="0" applyNumberFormat="1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2" fontId="8" fillId="2" borderId="2" xfId="0" applyNumberFormat="1" applyFont="1" applyFill="1" applyBorder="1" applyAlignment="1">
      <alignment horizontal="center"/>
    </xf>
    <xf numFmtId="2" fontId="8" fillId="2" borderId="0" xfId="0" applyNumberFormat="1" applyFont="1" applyFill="1" applyBorder="1" applyAlignment="1">
      <alignment horizontal="center"/>
    </xf>
    <xf numFmtId="172" fontId="0" fillId="2" borderId="3" xfId="0" applyNumberFormat="1" applyFont="1" applyFill="1" applyBorder="1" applyAlignment="1">
      <alignment horizontal="center"/>
    </xf>
    <xf numFmtId="173" fontId="0" fillId="2" borderId="4" xfId="0" applyNumberFormat="1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172" fontId="3" fillId="2" borderId="0" xfId="0" applyNumberFormat="1" applyFont="1" applyFill="1" applyBorder="1" applyAlignment="1">
      <alignment horizontal="center"/>
    </xf>
    <xf numFmtId="172" fontId="0" fillId="2" borderId="0" xfId="0" applyNumberFormat="1" applyFill="1" applyAlignment="1">
      <alignment/>
    </xf>
    <xf numFmtId="2" fontId="4" fillId="2" borderId="0" xfId="0" applyNumberFormat="1" applyFont="1" applyFill="1" applyBorder="1" applyAlignment="1">
      <alignment horizontal="center"/>
    </xf>
    <xf numFmtId="2" fontId="4" fillId="2" borderId="5" xfId="0" applyNumberFormat="1" applyFont="1" applyFill="1" applyBorder="1" applyAlignment="1">
      <alignment horizontal="center"/>
    </xf>
    <xf numFmtId="2" fontId="8" fillId="2" borderId="6" xfId="0" applyNumberFormat="1" applyFont="1" applyFill="1" applyBorder="1" applyAlignment="1">
      <alignment horizontal="center"/>
    </xf>
    <xf numFmtId="172" fontId="0" fillId="0" borderId="0" xfId="0" applyNumberFormat="1" applyFill="1" applyAlignment="1">
      <alignment/>
    </xf>
    <xf numFmtId="0" fontId="0" fillId="3" borderId="0" xfId="0" applyFill="1" applyAlignment="1">
      <alignment/>
    </xf>
    <xf numFmtId="2" fontId="4" fillId="2" borderId="3" xfId="0" applyNumberFormat="1" applyFont="1" applyFill="1" applyBorder="1" applyAlignment="1">
      <alignment horizontal="center"/>
    </xf>
    <xf numFmtId="2" fontId="8" fillId="2" borderId="4" xfId="0" applyNumberFormat="1" applyFont="1" applyFill="1" applyBorder="1" applyAlignment="1">
      <alignment horizontal="center"/>
    </xf>
    <xf numFmtId="2" fontId="4" fillId="2" borderId="7" xfId="0" applyNumberFormat="1" applyFont="1" applyFill="1" applyBorder="1" applyAlignment="1">
      <alignment horizontal="center"/>
    </xf>
    <xf numFmtId="2" fontId="4" fillId="2" borderId="8" xfId="0" applyNumberFormat="1" applyFont="1" applyFill="1" applyBorder="1" applyAlignment="1">
      <alignment horizontal="center"/>
    </xf>
    <xf numFmtId="2" fontId="4" fillId="2" borderId="9" xfId="0" applyNumberFormat="1" applyFont="1" applyFill="1" applyBorder="1" applyAlignment="1">
      <alignment horizontal="center"/>
    </xf>
    <xf numFmtId="2" fontId="1" fillId="4" borderId="0" xfId="0" applyNumberFormat="1" applyFont="1" applyFill="1" applyBorder="1" applyAlignment="1">
      <alignment horizontal="center"/>
    </xf>
    <xf numFmtId="0" fontId="0" fillId="4" borderId="0" xfId="0" applyFont="1" applyFill="1" applyAlignment="1">
      <alignment/>
    </xf>
    <xf numFmtId="2" fontId="0" fillId="4" borderId="0" xfId="0" applyNumberFormat="1" applyFont="1" applyFill="1" applyBorder="1" applyAlignment="1">
      <alignment horizontal="center"/>
    </xf>
    <xf numFmtId="172" fontId="1" fillId="4" borderId="0" xfId="0" applyNumberFormat="1" applyFont="1" applyFill="1" applyBorder="1" applyAlignment="1">
      <alignment horizontal="center"/>
    </xf>
    <xf numFmtId="172" fontId="0" fillId="4" borderId="0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2" fontId="8" fillId="4" borderId="2" xfId="0" applyNumberFormat="1" applyFont="1" applyFill="1" applyBorder="1" applyAlignment="1">
      <alignment horizontal="center"/>
    </xf>
    <xf numFmtId="2" fontId="8" fillId="4" borderId="0" xfId="0" applyNumberFormat="1" applyFont="1" applyFill="1" applyBorder="1" applyAlignment="1">
      <alignment horizontal="center"/>
    </xf>
    <xf numFmtId="172" fontId="0" fillId="4" borderId="3" xfId="0" applyNumberFormat="1" applyFont="1" applyFill="1" applyBorder="1" applyAlignment="1">
      <alignment horizontal="center"/>
    </xf>
    <xf numFmtId="173" fontId="0" fillId="4" borderId="4" xfId="0" applyNumberFormat="1" applyFont="1" applyFill="1" applyBorder="1" applyAlignment="1">
      <alignment horizontal="center"/>
    </xf>
    <xf numFmtId="2" fontId="2" fillId="4" borderId="0" xfId="0" applyNumberFormat="1" applyFont="1" applyFill="1" applyBorder="1" applyAlignment="1">
      <alignment horizontal="center"/>
    </xf>
    <xf numFmtId="172" fontId="3" fillId="4" borderId="0" xfId="0" applyNumberFormat="1" applyFont="1" applyFill="1" applyBorder="1" applyAlignment="1">
      <alignment horizontal="center"/>
    </xf>
    <xf numFmtId="172" fontId="0" fillId="4" borderId="0" xfId="0" applyNumberFormat="1" applyFill="1" applyAlignment="1">
      <alignment/>
    </xf>
    <xf numFmtId="2" fontId="4" fillId="4" borderId="0" xfId="0" applyNumberFormat="1" applyFont="1" applyFill="1" applyBorder="1" applyAlignment="1">
      <alignment horizontal="center"/>
    </xf>
    <xf numFmtId="2" fontId="4" fillId="4" borderId="5" xfId="0" applyNumberFormat="1" applyFont="1" applyFill="1" applyBorder="1" applyAlignment="1">
      <alignment horizontal="center"/>
    </xf>
    <xf numFmtId="2" fontId="8" fillId="4" borderId="6" xfId="0" applyNumberFormat="1" applyFont="1" applyFill="1" applyBorder="1" applyAlignment="1">
      <alignment horizontal="center"/>
    </xf>
    <xf numFmtId="2" fontId="8" fillId="2" borderId="10" xfId="0" applyNumberFormat="1" applyFont="1" applyFill="1" applyBorder="1" applyAlignment="1">
      <alignment horizontal="center"/>
    </xf>
    <xf numFmtId="173" fontId="0" fillId="2" borderId="11" xfId="0" applyNumberFormat="1" applyFont="1" applyFill="1" applyBorder="1" applyAlignment="1">
      <alignment horizontal="center"/>
    </xf>
    <xf numFmtId="2" fontId="8" fillId="2" borderId="1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2" fontId="8" fillId="4" borderId="10" xfId="0" applyNumberFormat="1" applyFont="1" applyFill="1" applyBorder="1" applyAlignment="1">
      <alignment horizontal="center"/>
    </xf>
    <xf numFmtId="173" fontId="0" fillId="4" borderId="11" xfId="0" applyNumberFormat="1" applyFont="1" applyFill="1" applyBorder="1" applyAlignment="1">
      <alignment horizontal="center"/>
    </xf>
    <xf numFmtId="2" fontId="8" fillId="4" borderId="12" xfId="0" applyNumberFormat="1" applyFont="1" applyFill="1" applyBorder="1" applyAlignment="1">
      <alignment horizontal="center"/>
    </xf>
    <xf numFmtId="2" fontId="4" fillId="4" borderId="7" xfId="0" applyNumberFormat="1" applyFont="1" applyFill="1" applyBorder="1" applyAlignment="1">
      <alignment horizontal="center"/>
    </xf>
    <xf numFmtId="2" fontId="4" fillId="4" borderId="8" xfId="0" applyNumberFormat="1" applyFont="1" applyFill="1" applyBorder="1" applyAlignment="1">
      <alignment horizontal="center"/>
    </xf>
    <xf numFmtId="2" fontId="4" fillId="4" borderId="9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Relationship Id="rId4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8"/>
  <sheetViews>
    <sheetView tabSelected="1" workbookViewId="0" topLeftCell="A1">
      <selection activeCell="O3" sqref="O3"/>
    </sheetView>
  </sheetViews>
  <sheetFormatPr defaultColWidth="11.421875" defaultRowHeight="12.75"/>
  <cols>
    <col min="1" max="2" width="10.00390625" style="0" customWidth="1"/>
    <col min="3" max="5" width="9.421875" style="0" customWidth="1"/>
    <col min="6" max="6" width="10.140625" style="0" customWidth="1"/>
    <col min="7" max="7" width="8.7109375" style="0" customWidth="1"/>
    <col min="8" max="8" width="9.00390625" style="0" customWidth="1"/>
    <col min="9" max="9" width="7.7109375" style="0" customWidth="1"/>
    <col min="10" max="10" width="8.57421875" style="0" customWidth="1"/>
  </cols>
  <sheetData>
    <row r="1" ht="12.75">
      <c r="A1" s="25" t="s">
        <v>25</v>
      </c>
    </row>
    <row r="2" spans="1:3" ht="15.75">
      <c r="A2" s="57" t="s">
        <v>26</v>
      </c>
      <c r="B2" s="57"/>
      <c r="C2" s="57"/>
    </row>
    <row r="3" ht="12.75">
      <c r="H3" t="s">
        <v>27</v>
      </c>
    </row>
    <row r="4" spans="7:13" ht="12.75">
      <c r="G4" s="18" t="s">
        <v>23</v>
      </c>
      <c r="M4" s="18" t="s">
        <v>24</v>
      </c>
    </row>
    <row r="5" spans="1:19" ht="12.75">
      <c r="A5" s="25"/>
      <c r="B5" s="25"/>
      <c r="C5" s="25"/>
      <c r="D5" s="25"/>
      <c r="E5" s="25"/>
      <c r="F5" s="25"/>
      <c r="G5" s="25"/>
      <c r="H5" s="25"/>
      <c r="I5" s="25"/>
      <c r="J5" s="25"/>
      <c r="L5" s="25"/>
      <c r="M5" s="25"/>
      <c r="N5" s="25"/>
      <c r="O5" s="25"/>
      <c r="P5" s="25"/>
      <c r="Q5" s="25"/>
      <c r="R5" s="25"/>
      <c r="S5" s="50"/>
    </row>
    <row r="6" spans="1:19" ht="12.7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50"/>
    </row>
    <row r="7" spans="1:19" ht="12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50"/>
    </row>
    <row r="8" spans="1:19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50"/>
    </row>
    <row r="9" spans="1:19" ht="12.7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50"/>
    </row>
    <row r="10" spans="1:19" ht="12.75">
      <c r="A10" s="3"/>
      <c r="B10" s="24"/>
      <c r="D10" s="4"/>
      <c r="E10" s="7"/>
      <c r="F10" s="7"/>
      <c r="G10" s="58" t="s">
        <v>28</v>
      </c>
      <c r="H10" s="7"/>
      <c r="I10" s="7"/>
      <c r="J10" s="25"/>
      <c r="K10" s="3"/>
      <c r="L10" s="24"/>
      <c r="M10" s="4"/>
      <c r="N10" s="4"/>
      <c r="O10" s="25"/>
      <c r="P10" s="7"/>
      <c r="Q10" s="7"/>
      <c r="R10" s="7"/>
      <c r="S10" s="7"/>
    </row>
    <row r="12" spans="1:14" s="9" customFormat="1" ht="12.75">
      <c r="A12" s="8" t="s">
        <v>0</v>
      </c>
      <c r="B12" s="8" t="s">
        <v>1</v>
      </c>
      <c r="C12" s="8" t="s">
        <v>2</v>
      </c>
      <c r="D12" s="8" t="s">
        <v>3</v>
      </c>
      <c r="E12" s="8" t="s">
        <v>4</v>
      </c>
      <c r="F12" s="8" t="s">
        <v>5</v>
      </c>
      <c r="G12" s="8" t="s">
        <v>6</v>
      </c>
      <c r="H12" s="8" t="s">
        <v>7</v>
      </c>
      <c r="I12" s="8" t="s">
        <v>8</v>
      </c>
      <c r="J12" s="8" t="s">
        <v>9</v>
      </c>
      <c r="K12" s="8" t="s">
        <v>10</v>
      </c>
      <c r="L12" s="8" t="s">
        <v>11</v>
      </c>
      <c r="M12" s="8"/>
      <c r="N12" s="8" t="s">
        <v>12</v>
      </c>
    </row>
    <row r="13" spans="1:14" s="9" customFormat="1" ht="12.75">
      <c r="A13" s="8"/>
      <c r="B13" s="8">
        <v>60</v>
      </c>
      <c r="C13" s="8">
        <v>102</v>
      </c>
      <c r="D13" s="8">
        <v>80</v>
      </c>
      <c r="E13" s="8">
        <v>56</v>
      </c>
      <c r="F13" s="8">
        <v>62</v>
      </c>
      <c r="G13" s="8">
        <v>94</v>
      </c>
      <c r="H13" s="8">
        <v>71</v>
      </c>
      <c r="I13" s="8">
        <v>40</v>
      </c>
      <c r="J13" s="8">
        <v>72</v>
      </c>
      <c r="K13" s="8">
        <v>142</v>
      </c>
      <c r="L13" s="8">
        <v>160</v>
      </c>
      <c r="M13" s="8"/>
      <c r="N13" s="8"/>
    </row>
    <row r="14" spans="1:14" s="9" customFormat="1" ht="12.75">
      <c r="A14" s="8" t="s">
        <v>16</v>
      </c>
      <c r="B14" s="10">
        <v>63.18</v>
      </c>
      <c r="C14" s="10">
        <v>19.29</v>
      </c>
      <c r="D14" s="10">
        <v>0.98</v>
      </c>
      <c r="E14" s="10">
        <v>0.46</v>
      </c>
      <c r="F14" s="10">
        <v>1.04</v>
      </c>
      <c r="G14" s="10">
        <v>3.81</v>
      </c>
      <c r="H14" s="10">
        <v>0.1</v>
      </c>
      <c r="I14" s="10">
        <v>1.86</v>
      </c>
      <c r="J14" s="10">
        <v>6.55</v>
      </c>
      <c r="K14" s="10">
        <v>0.11</v>
      </c>
      <c r="L14" s="10">
        <v>0.27</v>
      </c>
      <c r="M14" s="10">
        <v>2.31</v>
      </c>
      <c r="N14" s="10">
        <f>SUM(B14:M14)</f>
        <v>99.96</v>
      </c>
    </row>
    <row r="15" spans="1:14" s="9" customFormat="1" ht="13.5" thickBot="1">
      <c r="A15" s="11" t="s">
        <v>13</v>
      </c>
      <c r="B15" s="12">
        <f aca="true" t="shared" si="0" ref="B15:L15">SUM(B14)/B13</f>
        <v>1.053</v>
      </c>
      <c r="C15" s="12">
        <f t="shared" si="0"/>
        <v>0.18911764705882353</v>
      </c>
      <c r="D15" s="12">
        <f t="shared" si="0"/>
        <v>0.01225</v>
      </c>
      <c r="E15" s="12">
        <f t="shared" si="0"/>
        <v>0.008214285714285714</v>
      </c>
      <c r="F15" s="12">
        <f t="shared" si="0"/>
        <v>0.016774193548387096</v>
      </c>
      <c r="G15" s="12">
        <f t="shared" si="0"/>
        <v>0.04053191489361702</v>
      </c>
      <c r="H15" s="12">
        <f t="shared" si="0"/>
        <v>0.0014084507042253522</v>
      </c>
      <c r="I15" s="12">
        <f t="shared" si="0"/>
        <v>0.0465</v>
      </c>
      <c r="J15" s="12">
        <f t="shared" si="0"/>
        <v>0.09097222222222222</v>
      </c>
      <c r="K15" s="12">
        <f t="shared" si="0"/>
        <v>0.0007746478873239436</v>
      </c>
      <c r="L15" s="12">
        <f t="shared" si="0"/>
        <v>0.0016875000000000002</v>
      </c>
      <c r="M15" s="12"/>
      <c r="N15" s="12"/>
    </row>
    <row r="16" spans="1:7" s="10" customFormat="1" ht="12.75">
      <c r="A16" s="8"/>
      <c r="E16" s="13" t="s">
        <v>14</v>
      </c>
      <c r="F16" s="14" t="s">
        <v>15</v>
      </c>
      <c r="G16" s="47" t="s">
        <v>22</v>
      </c>
    </row>
    <row r="17" spans="1:7" s="10" customFormat="1" ht="12.75">
      <c r="A17" s="8"/>
      <c r="E17" s="16"/>
      <c r="F17" s="17">
        <f>(I15/(I15+J15))</f>
        <v>0.3382501515457668</v>
      </c>
      <c r="G17" s="48"/>
    </row>
    <row r="18" spans="1:7" s="15" customFormat="1" ht="13.5" thickBot="1">
      <c r="A18" s="18" t="s">
        <v>23</v>
      </c>
      <c r="B18" s="19">
        <f>SUM(C15)-3*G15</f>
        <v>0.06752190237797245</v>
      </c>
      <c r="C18" s="20">
        <f>SUM(B18,I15:J15)</f>
        <v>0.20499412460019467</v>
      </c>
      <c r="D18" s="21"/>
      <c r="E18" s="26">
        <f>SUM(B18)/C18</f>
        <v>0.329384573873335</v>
      </c>
      <c r="F18" s="27">
        <f>SUM(I15)/(I15+J15)</f>
        <v>0.3382501515457668</v>
      </c>
      <c r="G18" s="49"/>
    </row>
    <row r="19" spans="1:7" s="7" customFormat="1" ht="13.5" thickBot="1">
      <c r="A19" s="2" t="s">
        <v>24</v>
      </c>
      <c r="B19" s="3"/>
      <c r="C19" s="24"/>
      <c r="D19" s="4"/>
      <c r="E19" s="28">
        <f>SUM(B18)/C18</f>
        <v>0.329384573873335</v>
      </c>
      <c r="F19" s="29">
        <f>SUM(I15)/C18</f>
        <v>0.22683576951627346</v>
      </c>
      <c r="G19" s="30">
        <f>SUM(J15)/C18</f>
        <v>0.4437796566103916</v>
      </c>
    </row>
    <row r="20" spans="1:5" s="7" customFormat="1" ht="12.75">
      <c r="A20" s="2"/>
      <c r="B20" s="3"/>
      <c r="C20" s="24"/>
      <c r="D20" s="4"/>
      <c r="E20" s="4"/>
    </row>
    <row r="21" s="5" customFormat="1" ht="12.75"/>
    <row r="22" spans="1:14" s="9" customFormat="1" ht="12.75">
      <c r="A22" s="8" t="s">
        <v>0</v>
      </c>
      <c r="B22" s="8" t="s">
        <v>1</v>
      </c>
      <c r="C22" s="8" t="s">
        <v>2</v>
      </c>
      <c r="D22" s="8" t="s">
        <v>3</v>
      </c>
      <c r="E22" s="8" t="s">
        <v>4</v>
      </c>
      <c r="F22" s="8" t="s">
        <v>5</v>
      </c>
      <c r="G22" s="8" t="s">
        <v>6</v>
      </c>
      <c r="H22" s="8" t="s">
        <v>7</v>
      </c>
      <c r="I22" s="8" t="s">
        <v>8</v>
      </c>
      <c r="J22" s="8" t="s">
        <v>9</v>
      </c>
      <c r="K22" s="8" t="s">
        <v>10</v>
      </c>
      <c r="L22" s="8" t="s">
        <v>11</v>
      </c>
      <c r="M22" s="8"/>
      <c r="N22" s="8" t="s">
        <v>12</v>
      </c>
    </row>
    <row r="23" spans="1:14" s="9" customFormat="1" ht="12.75">
      <c r="A23" s="8"/>
      <c r="B23" s="8">
        <v>60</v>
      </c>
      <c r="C23" s="8">
        <v>102</v>
      </c>
      <c r="D23" s="8">
        <v>80</v>
      </c>
      <c r="E23" s="8">
        <v>56</v>
      </c>
      <c r="F23" s="8">
        <v>62</v>
      </c>
      <c r="G23" s="8">
        <v>94</v>
      </c>
      <c r="H23" s="8">
        <v>71</v>
      </c>
      <c r="I23" s="8">
        <v>40</v>
      </c>
      <c r="J23" s="8">
        <v>72</v>
      </c>
      <c r="K23" s="8">
        <v>142</v>
      </c>
      <c r="L23" s="8">
        <v>160</v>
      </c>
      <c r="M23" s="8"/>
      <c r="N23" s="8"/>
    </row>
    <row r="24" spans="1:14" s="9" customFormat="1" ht="12.75">
      <c r="A24" s="8" t="s">
        <v>17</v>
      </c>
      <c r="B24" s="10">
        <v>60.5</v>
      </c>
      <c r="C24" s="10">
        <v>16.8</v>
      </c>
      <c r="D24" s="10">
        <v>0.94</v>
      </c>
      <c r="E24" s="10">
        <v>4.68</v>
      </c>
      <c r="F24" s="10">
        <v>2.45</v>
      </c>
      <c r="G24" s="10">
        <v>3.35</v>
      </c>
      <c r="H24" s="10">
        <v>0.42</v>
      </c>
      <c r="I24" s="10">
        <v>4.02</v>
      </c>
      <c r="J24" s="10">
        <v>6.43</v>
      </c>
      <c r="K24" s="10">
        <v>0.17</v>
      </c>
      <c r="L24" s="10">
        <v>1.45</v>
      </c>
      <c r="M24" s="10">
        <v>2.69</v>
      </c>
      <c r="N24" s="10">
        <f>SUM(B24:M24)</f>
        <v>103.89999999999998</v>
      </c>
    </row>
    <row r="25" spans="1:14" s="9" customFormat="1" ht="13.5" thickBot="1">
      <c r="A25" s="11" t="s">
        <v>13</v>
      </c>
      <c r="B25" s="12">
        <f aca="true" t="shared" si="1" ref="B25:J25">SUM(B24)/B23</f>
        <v>1.0083333333333333</v>
      </c>
      <c r="C25" s="12">
        <f t="shared" si="1"/>
        <v>0.16470588235294117</v>
      </c>
      <c r="D25" s="12">
        <f t="shared" si="1"/>
        <v>0.01175</v>
      </c>
      <c r="E25" s="12">
        <f t="shared" si="1"/>
        <v>0.08357142857142856</v>
      </c>
      <c r="F25" s="12">
        <f t="shared" si="1"/>
        <v>0.03951612903225807</v>
      </c>
      <c r="G25" s="12">
        <f t="shared" si="1"/>
        <v>0.03563829787234043</v>
      </c>
      <c r="H25" s="12">
        <f t="shared" si="1"/>
        <v>0.005915492957746479</v>
      </c>
      <c r="I25" s="12">
        <f t="shared" si="1"/>
        <v>0.10049999999999999</v>
      </c>
      <c r="J25" s="12">
        <f t="shared" si="1"/>
        <v>0.08930555555555555</v>
      </c>
      <c r="K25" s="12">
        <f>SUM(K24)/K23</f>
        <v>0.0011971830985915493</v>
      </c>
      <c r="L25" s="12">
        <f>SUM(L24)/L23</f>
        <v>0.0090625</v>
      </c>
      <c r="M25" s="12"/>
      <c r="N25" s="12"/>
    </row>
    <row r="26" spans="5:7" s="10" customFormat="1" ht="12.75">
      <c r="E26" s="13" t="s">
        <v>14</v>
      </c>
      <c r="F26" s="14" t="s">
        <v>15</v>
      </c>
      <c r="G26" s="47" t="s">
        <v>22</v>
      </c>
    </row>
    <row r="27" spans="1:7" s="10" customFormat="1" ht="12.75">
      <c r="A27" s="8"/>
      <c r="E27" s="16"/>
      <c r="F27" s="17">
        <f>(I25/(I25+J25))</f>
        <v>0.5294892433777257</v>
      </c>
      <c r="G27" s="48"/>
    </row>
    <row r="28" spans="1:7" s="15" customFormat="1" ht="13.5" thickBot="1">
      <c r="A28" s="18" t="s">
        <v>23</v>
      </c>
      <c r="B28" s="19">
        <f>SUM(C25)-3*G25</f>
        <v>0.057790988735919896</v>
      </c>
      <c r="C28" s="20">
        <f>SUM(B28,I25:J25)</f>
        <v>0.24759654429147546</v>
      </c>
      <c r="D28" s="21"/>
      <c r="E28" s="22">
        <f>SUM(B28)/C28</f>
        <v>0.23340789711461896</v>
      </c>
      <c r="F28" s="23">
        <f>SUM(I25)/(I25+J25)</f>
        <v>0.5294892433777257</v>
      </c>
      <c r="G28" s="49"/>
    </row>
    <row r="29" spans="1:7" s="7" customFormat="1" ht="13.5" thickBot="1">
      <c r="A29" s="2" t="s">
        <v>24</v>
      </c>
      <c r="B29" s="3"/>
      <c r="C29" s="24"/>
      <c r="D29" s="4"/>
      <c r="E29" s="28">
        <f>SUM(B28)/C28</f>
        <v>0.23340789711461896</v>
      </c>
      <c r="F29" s="29">
        <f>SUM(I25)/C28</f>
        <v>0.40590227253612005</v>
      </c>
      <c r="G29" s="30">
        <f>SUM(J25)/C28</f>
        <v>0.36068983034926094</v>
      </c>
    </row>
    <row r="30" spans="1:7" s="7" customFormat="1" ht="12.75">
      <c r="A30" s="2"/>
      <c r="B30" s="3"/>
      <c r="C30" s="24"/>
      <c r="D30" s="4"/>
      <c r="E30" s="4"/>
      <c r="F30" s="4"/>
      <c r="G30" s="4"/>
    </row>
    <row r="32" spans="1:14" s="9" customFormat="1" ht="12.75">
      <c r="A32" s="8" t="s">
        <v>0</v>
      </c>
      <c r="B32" s="8" t="s">
        <v>1</v>
      </c>
      <c r="C32" s="8" t="s">
        <v>2</v>
      </c>
      <c r="D32" s="8" t="s">
        <v>3</v>
      </c>
      <c r="E32" s="8" t="s">
        <v>4</v>
      </c>
      <c r="F32" s="8" t="s">
        <v>5</v>
      </c>
      <c r="G32" s="8" t="s">
        <v>6</v>
      </c>
      <c r="H32" s="8" t="s">
        <v>7</v>
      </c>
      <c r="I32" s="8" t="s">
        <v>8</v>
      </c>
      <c r="J32" s="8" t="s">
        <v>9</v>
      </c>
      <c r="K32" s="8" t="s">
        <v>10</v>
      </c>
      <c r="L32" s="8" t="s">
        <v>11</v>
      </c>
      <c r="M32" s="8"/>
      <c r="N32" s="8" t="s">
        <v>12</v>
      </c>
    </row>
    <row r="33" spans="1:14" s="9" customFormat="1" ht="12.75">
      <c r="A33" s="8"/>
      <c r="B33" s="8">
        <v>60</v>
      </c>
      <c r="C33" s="8">
        <v>102</v>
      </c>
      <c r="D33" s="8">
        <v>80</v>
      </c>
      <c r="E33" s="8">
        <v>56</v>
      </c>
      <c r="F33" s="8">
        <v>62</v>
      </c>
      <c r="G33" s="8">
        <v>94</v>
      </c>
      <c r="H33" s="8">
        <v>71</v>
      </c>
      <c r="I33" s="8">
        <v>40</v>
      </c>
      <c r="J33" s="8">
        <v>72</v>
      </c>
      <c r="K33" s="8">
        <v>142</v>
      </c>
      <c r="L33" s="8">
        <v>160</v>
      </c>
      <c r="M33" s="8"/>
      <c r="N33" s="8"/>
    </row>
    <row r="34" spans="1:14" s="9" customFormat="1" ht="12.75">
      <c r="A34" s="8" t="s">
        <v>21</v>
      </c>
      <c r="B34" s="10">
        <v>70.65</v>
      </c>
      <c r="C34" s="10">
        <v>14.6</v>
      </c>
      <c r="D34" s="10">
        <v>0.27</v>
      </c>
      <c r="E34" s="10">
        <v>1.8</v>
      </c>
      <c r="F34" s="10">
        <v>3.71</v>
      </c>
      <c r="G34" s="10">
        <v>4.22</v>
      </c>
      <c r="H34" s="10">
        <v>0.12</v>
      </c>
      <c r="I34" s="10">
        <v>0.78</v>
      </c>
      <c r="J34" s="10">
        <v>2.73</v>
      </c>
      <c r="K34" s="10">
        <v>0.25</v>
      </c>
      <c r="L34" s="10">
        <v>0</v>
      </c>
      <c r="M34" s="10">
        <v>0</v>
      </c>
      <c r="N34" s="10">
        <f>SUM(B34:M34)</f>
        <v>99.13</v>
      </c>
    </row>
    <row r="35" spans="1:14" s="9" customFormat="1" ht="13.5" thickBot="1">
      <c r="A35" s="11" t="s">
        <v>13</v>
      </c>
      <c r="B35" s="12">
        <f aca="true" t="shared" si="2" ref="B35:J35">SUM(B34)/B33</f>
        <v>1.1775</v>
      </c>
      <c r="C35" s="12">
        <f t="shared" si="2"/>
        <v>0.14313725490196078</v>
      </c>
      <c r="D35" s="12">
        <f t="shared" si="2"/>
        <v>0.0033750000000000004</v>
      </c>
      <c r="E35" s="12">
        <f t="shared" si="2"/>
        <v>0.03214285714285715</v>
      </c>
      <c r="F35" s="12">
        <f t="shared" si="2"/>
        <v>0.059838709677419354</v>
      </c>
      <c r="G35" s="12">
        <f t="shared" si="2"/>
        <v>0.044893617021276595</v>
      </c>
      <c r="H35" s="12">
        <f t="shared" si="2"/>
        <v>0.0016901408450704224</v>
      </c>
      <c r="I35" s="12">
        <f t="shared" si="2"/>
        <v>0.0195</v>
      </c>
      <c r="J35" s="12">
        <f t="shared" si="2"/>
        <v>0.03791666666666667</v>
      </c>
      <c r="K35" s="12">
        <f>SUM(K34)/K33</f>
        <v>0.0017605633802816902</v>
      </c>
      <c r="L35" s="12">
        <f>SUM(L34)/L33</f>
        <v>0</v>
      </c>
      <c r="M35" s="12"/>
      <c r="N35" s="12"/>
    </row>
    <row r="36" spans="1:7" s="10" customFormat="1" ht="12.75">
      <c r="A36" s="8"/>
      <c r="E36" s="13" t="s">
        <v>14</v>
      </c>
      <c r="F36" s="14" t="s">
        <v>15</v>
      </c>
      <c r="G36" s="47" t="s">
        <v>22</v>
      </c>
    </row>
    <row r="37" spans="1:7" s="10" customFormat="1" ht="12.75">
      <c r="A37" s="8"/>
      <c r="E37" s="16"/>
      <c r="F37" s="17">
        <f>(I35/(I35+J35))</f>
        <v>0.33962264150943394</v>
      </c>
      <c r="G37" s="48"/>
    </row>
    <row r="38" spans="1:7" s="15" customFormat="1" ht="13.5" thickBot="1">
      <c r="A38" s="18" t="s">
        <v>23</v>
      </c>
      <c r="B38" s="19">
        <f>SUM(C35)-3*G35</f>
        <v>0.008456403838130983</v>
      </c>
      <c r="C38" s="20">
        <f>SUM(B38,I35:J35)</f>
        <v>0.06587307050479765</v>
      </c>
      <c r="D38" s="21"/>
      <c r="E38" s="22">
        <f>SUM(B38)/C38</f>
        <v>0.12837421685869474</v>
      </c>
      <c r="F38" s="23">
        <f>SUM(I35)/(I35+J35)</f>
        <v>0.33962264150943394</v>
      </c>
      <c r="G38" s="49"/>
    </row>
    <row r="39" spans="1:7" s="7" customFormat="1" ht="13.5" thickBot="1">
      <c r="A39" s="2" t="s">
        <v>24</v>
      </c>
      <c r="B39" s="3"/>
      <c r="C39" s="24"/>
      <c r="D39" s="4"/>
      <c r="E39" s="28">
        <f>SUM(B38)/C38</f>
        <v>0.12837421685869474</v>
      </c>
      <c r="F39" s="29">
        <f>SUM(I35)/C38</f>
        <v>0.2960238508781791</v>
      </c>
      <c r="G39" s="30">
        <f>SUM(J35)/C38</f>
        <v>0.5756019322631261</v>
      </c>
    </row>
    <row r="40" spans="1:5" s="7" customFormat="1" ht="12.75">
      <c r="A40" s="2"/>
      <c r="B40" s="3"/>
      <c r="C40" s="24"/>
      <c r="D40" s="4"/>
      <c r="E40" s="4"/>
    </row>
    <row r="41" spans="1:2" s="7" customFormat="1" ht="12.75">
      <c r="A41" s="1"/>
      <c r="B41" s="6"/>
    </row>
    <row r="42" spans="1:14" s="32" customFormat="1" ht="12.75">
      <c r="A42" s="31" t="s">
        <v>0</v>
      </c>
      <c r="B42" s="31" t="s">
        <v>1</v>
      </c>
      <c r="C42" s="31" t="s">
        <v>2</v>
      </c>
      <c r="D42" s="31" t="s">
        <v>3</v>
      </c>
      <c r="E42" s="31" t="s">
        <v>4</v>
      </c>
      <c r="F42" s="31" t="s">
        <v>5</v>
      </c>
      <c r="G42" s="31" t="s">
        <v>6</v>
      </c>
      <c r="H42" s="31" t="s">
        <v>7</v>
      </c>
      <c r="I42" s="31" t="s">
        <v>8</v>
      </c>
      <c r="J42" s="31" t="s">
        <v>9</v>
      </c>
      <c r="K42" s="31" t="s">
        <v>10</v>
      </c>
      <c r="L42" s="31" t="s">
        <v>11</v>
      </c>
      <c r="M42" s="31"/>
      <c r="N42" s="31" t="s">
        <v>12</v>
      </c>
    </row>
    <row r="43" spans="1:14" s="32" customFormat="1" ht="12.75">
      <c r="A43" s="31"/>
      <c r="B43" s="31">
        <v>60</v>
      </c>
      <c r="C43" s="31">
        <v>102</v>
      </c>
      <c r="D43" s="31">
        <v>80</v>
      </c>
      <c r="E43" s="31">
        <v>56</v>
      </c>
      <c r="F43" s="31">
        <v>62</v>
      </c>
      <c r="G43" s="31">
        <v>94</v>
      </c>
      <c r="H43" s="31">
        <v>71</v>
      </c>
      <c r="I43" s="31">
        <v>40</v>
      </c>
      <c r="J43" s="31">
        <v>72</v>
      </c>
      <c r="K43" s="31">
        <v>142</v>
      </c>
      <c r="L43" s="31">
        <v>160</v>
      </c>
      <c r="M43" s="31"/>
      <c r="N43" s="31"/>
    </row>
    <row r="44" spans="1:14" s="32" customFormat="1" ht="12.75">
      <c r="A44" s="31" t="s">
        <v>18</v>
      </c>
      <c r="B44" s="33">
        <v>36.7</v>
      </c>
      <c r="C44" s="33">
        <v>21.4</v>
      </c>
      <c r="D44" s="33">
        <v>0.75</v>
      </c>
      <c r="E44" s="33">
        <v>9.02</v>
      </c>
      <c r="F44" s="33">
        <v>0</v>
      </c>
      <c r="G44" s="33">
        <v>0</v>
      </c>
      <c r="H44" s="33">
        <v>1.1</v>
      </c>
      <c r="I44" s="33">
        <v>0.9</v>
      </c>
      <c r="J44" s="33">
        <v>29.9</v>
      </c>
      <c r="K44" s="33"/>
      <c r="L44" s="33"/>
      <c r="M44" s="33">
        <v>0</v>
      </c>
      <c r="N44" s="33">
        <f>SUM(B44:M44)</f>
        <v>99.77000000000001</v>
      </c>
    </row>
    <row r="45" spans="1:14" s="32" customFormat="1" ht="13.5" thickBot="1">
      <c r="A45" s="34" t="s">
        <v>13</v>
      </c>
      <c r="B45" s="35">
        <f aca="true" t="shared" si="3" ref="B45:J45">SUM(B44)/B43</f>
        <v>0.6116666666666667</v>
      </c>
      <c r="C45" s="35">
        <f t="shared" si="3"/>
        <v>0.20980392156862743</v>
      </c>
      <c r="D45" s="35">
        <f t="shared" si="3"/>
        <v>0.009375</v>
      </c>
      <c r="E45" s="35">
        <f t="shared" si="3"/>
        <v>0.16107142857142856</v>
      </c>
      <c r="F45" s="35">
        <f t="shared" si="3"/>
        <v>0</v>
      </c>
      <c r="G45" s="35">
        <f t="shared" si="3"/>
        <v>0</v>
      </c>
      <c r="H45" s="35">
        <f t="shared" si="3"/>
        <v>0.015492957746478875</v>
      </c>
      <c r="I45" s="35">
        <f t="shared" si="3"/>
        <v>0.0225</v>
      </c>
      <c r="J45" s="35">
        <f t="shared" si="3"/>
        <v>0.41527777777777775</v>
      </c>
      <c r="K45" s="35">
        <f>SUM(K44)/K43</f>
        <v>0</v>
      </c>
      <c r="L45" s="35">
        <f>SUM(L44)/L43</f>
        <v>0</v>
      </c>
      <c r="M45" s="35"/>
      <c r="N45" s="35"/>
    </row>
    <row r="46" spans="1:7" s="33" customFormat="1" ht="12.75">
      <c r="A46" s="31"/>
      <c r="E46" s="36" t="s">
        <v>14</v>
      </c>
      <c r="F46" s="37" t="s">
        <v>15</v>
      </c>
      <c r="G46" s="51" t="s">
        <v>22</v>
      </c>
    </row>
    <row r="47" spans="1:7" s="33" customFormat="1" ht="12.75">
      <c r="A47" s="31"/>
      <c r="E47" s="39"/>
      <c r="F47" s="40">
        <f>(I45/(I45+J45))</f>
        <v>0.05139593908629442</v>
      </c>
      <c r="G47" s="52"/>
    </row>
    <row r="48" spans="1:7" s="38" customFormat="1" ht="13.5" thickBot="1">
      <c r="A48" s="41" t="s">
        <v>23</v>
      </c>
      <c r="B48" s="42">
        <f>SUM(C45)-3*G45</f>
        <v>0.20980392156862743</v>
      </c>
      <c r="C48" s="43">
        <f>SUM(B48,I45:J45)</f>
        <v>0.6475816993464052</v>
      </c>
      <c r="D48" s="44"/>
      <c r="E48" s="45">
        <f>SUM(B48)/C48</f>
        <v>0.32398062171982234</v>
      </c>
      <c r="F48" s="46">
        <f>SUM(I45)/(I45+J45)</f>
        <v>0.05139593908629442</v>
      </c>
      <c r="G48" s="53"/>
    </row>
    <row r="49" spans="1:7" s="7" customFormat="1" ht="13.5" thickBot="1">
      <c r="A49" s="2" t="s">
        <v>24</v>
      </c>
      <c r="B49" s="3"/>
      <c r="C49" s="24"/>
      <c r="D49" s="4"/>
      <c r="E49" s="54">
        <f>SUM(B48)/C48</f>
        <v>0.32398062171982234</v>
      </c>
      <c r="F49" s="55">
        <f>SUM(I45)/C48</f>
        <v>0.034744650787242634</v>
      </c>
      <c r="G49" s="56">
        <f>SUM(J45)/C48</f>
        <v>0.641274727492935</v>
      </c>
    </row>
    <row r="50" spans="1:5" s="7" customFormat="1" ht="12.75">
      <c r="A50" s="2"/>
      <c r="B50" s="3"/>
      <c r="C50" s="24"/>
      <c r="D50" s="4"/>
      <c r="E50" s="4"/>
    </row>
    <row r="51" spans="1:2" s="7" customFormat="1" ht="12.75">
      <c r="A51" s="1"/>
      <c r="B51" s="6"/>
    </row>
    <row r="52" spans="1:14" s="32" customFormat="1" ht="12.75">
      <c r="A52" s="31" t="s">
        <v>0</v>
      </c>
      <c r="B52" s="31" t="s">
        <v>1</v>
      </c>
      <c r="C52" s="31" t="s">
        <v>2</v>
      </c>
      <c r="D52" s="31" t="s">
        <v>3</v>
      </c>
      <c r="E52" s="31" t="s">
        <v>4</v>
      </c>
      <c r="F52" s="31" t="s">
        <v>5</v>
      </c>
      <c r="G52" s="31" t="s">
        <v>6</v>
      </c>
      <c r="H52" s="31" t="s">
        <v>7</v>
      </c>
      <c r="I52" s="31" t="s">
        <v>8</v>
      </c>
      <c r="J52" s="31" t="s">
        <v>9</v>
      </c>
      <c r="K52" s="31" t="s">
        <v>10</v>
      </c>
      <c r="L52" s="31" t="s">
        <v>11</v>
      </c>
      <c r="M52" s="31"/>
      <c r="N52" s="31" t="s">
        <v>12</v>
      </c>
    </row>
    <row r="53" spans="1:14" s="32" customFormat="1" ht="12.75">
      <c r="A53" s="31"/>
      <c r="B53" s="31">
        <v>60</v>
      </c>
      <c r="C53" s="31">
        <v>102</v>
      </c>
      <c r="D53" s="31">
        <v>80</v>
      </c>
      <c r="E53" s="31">
        <v>56</v>
      </c>
      <c r="F53" s="31">
        <v>62</v>
      </c>
      <c r="G53" s="31">
        <v>94</v>
      </c>
      <c r="H53" s="31">
        <v>71</v>
      </c>
      <c r="I53" s="31">
        <v>40</v>
      </c>
      <c r="J53" s="31">
        <v>72</v>
      </c>
      <c r="K53" s="31">
        <v>142</v>
      </c>
      <c r="L53" s="31">
        <v>160</v>
      </c>
      <c r="M53" s="31"/>
      <c r="N53" s="31"/>
    </row>
    <row r="54" spans="1:14" s="32" customFormat="1" ht="12.75">
      <c r="A54" s="31" t="s">
        <v>19</v>
      </c>
      <c r="B54" s="33">
        <v>47.69</v>
      </c>
      <c r="C54" s="33">
        <v>32.52</v>
      </c>
      <c r="D54" s="33">
        <v>0</v>
      </c>
      <c r="E54" s="33">
        <v>0.54</v>
      </c>
      <c r="F54" s="33">
        <v>0</v>
      </c>
      <c r="G54" s="33">
        <v>0</v>
      </c>
      <c r="H54" s="33">
        <v>0.04</v>
      </c>
      <c r="I54" s="33">
        <v>10.1</v>
      </c>
      <c r="J54" s="33">
        <v>5.2</v>
      </c>
      <c r="K54" s="33"/>
      <c r="L54" s="33"/>
      <c r="M54" s="33">
        <v>0</v>
      </c>
      <c r="N54" s="33">
        <f>SUM(B54:M54)</f>
        <v>96.09000000000002</v>
      </c>
    </row>
    <row r="55" spans="1:14" s="32" customFormat="1" ht="13.5" thickBot="1">
      <c r="A55" s="34" t="s">
        <v>13</v>
      </c>
      <c r="B55" s="35">
        <f aca="true" t="shared" si="4" ref="B55:J55">SUM(B54)/B53</f>
        <v>0.7948333333333333</v>
      </c>
      <c r="C55" s="35">
        <f t="shared" si="4"/>
        <v>0.31882352941176473</v>
      </c>
      <c r="D55" s="35">
        <f t="shared" si="4"/>
        <v>0</v>
      </c>
      <c r="E55" s="35">
        <f t="shared" si="4"/>
        <v>0.009642857142857144</v>
      </c>
      <c r="F55" s="35">
        <f t="shared" si="4"/>
        <v>0</v>
      </c>
      <c r="G55" s="35">
        <f t="shared" si="4"/>
        <v>0</v>
      </c>
      <c r="H55" s="35">
        <f t="shared" si="4"/>
        <v>0.0005633802816901409</v>
      </c>
      <c r="I55" s="35">
        <f t="shared" si="4"/>
        <v>0.2525</v>
      </c>
      <c r="J55" s="35">
        <f t="shared" si="4"/>
        <v>0.07222222222222223</v>
      </c>
      <c r="K55" s="35">
        <f>SUM(K54)/K53</f>
        <v>0</v>
      </c>
      <c r="L55" s="35">
        <f>SUM(L54)/L53</f>
        <v>0</v>
      </c>
      <c r="M55" s="35"/>
      <c r="N55" s="35"/>
    </row>
    <row r="56" spans="1:7" s="33" customFormat="1" ht="12.75">
      <c r="A56" s="31"/>
      <c r="E56" s="36" t="s">
        <v>14</v>
      </c>
      <c r="F56" s="37" t="s">
        <v>15</v>
      </c>
      <c r="G56" s="51" t="s">
        <v>22</v>
      </c>
    </row>
    <row r="57" spans="1:7" s="33" customFormat="1" ht="12.75">
      <c r="A57" s="31"/>
      <c r="E57" s="39"/>
      <c r="F57" s="40">
        <f>(I55/(I55+J55))</f>
        <v>0.7775876817792985</v>
      </c>
      <c r="G57" s="52"/>
    </row>
    <row r="58" spans="1:7" s="38" customFormat="1" ht="13.5" thickBot="1">
      <c r="A58" s="41" t="s">
        <v>23</v>
      </c>
      <c r="B58" s="42">
        <f>SUM(C55)-3*G55</f>
        <v>0.31882352941176473</v>
      </c>
      <c r="C58" s="43">
        <f>SUM(B58,I55:J55)</f>
        <v>0.6435457516339869</v>
      </c>
      <c r="D58" s="44"/>
      <c r="E58" s="45">
        <f>SUM(B58)/C58</f>
        <v>0.4954170369429987</v>
      </c>
      <c r="F58" s="46">
        <f>SUM(I55)/(I55+J55)</f>
        <v>0.7775876817792985</v>
      </c>
      <c r="G58" s="53"/>
    </row>
    <row r="59" spans="1:7" s="7" customFormat="1" ht="13.5" thickBot="1">
      <c r="A59" s="2" t="s">
        <v>24</v>
      </c>
      <c r="B59" s="3"/>
      <c r="C59" s="24"/>
      <c r="D59" s="4"/>
      <c r="E59" s="54">
        <f>SUM(B58)/C58</f>
        <v>0.4954170369429987</v>
      </c>
      <c r="F59" s="55">
        <f>SUM(I55)/C58</f>
        <v>0.3923574965088232</v>
      </c>
      <c r="G59" s="56">
        <f>SUM(J55)/C58</f>
        <v>0.11222546654817826</v>
      </c>
    </row>
    <row r="60" spans="1:5" s="7" customFormat="1" ht="12.75">
      <c r="A60" s="2"/>
      <c r="B60" s="3"/>
      <c r="C60" s="24"/>
      <c r="D60" s="4"/>
      <c r="E60" s="4"/>
    </row>
    <row r="62" spans="1:14" s="32" customFormat="1" ht="12.75">
      <c r="A62" s="31" t="s">
        <v>0</v>
      </c>
      <c r="B62" s="31" t="s">
        <v>1</v>
      </c>
      <c r="C62" s="31" t="s">
        <v>2</v>
      </c>
      <c r="D62" s="31" t="s">
        <v>3</v>
      </c>
      <c r="E62" s="31" t="s">
        <v>4</v>
      </c>
      <c r="F62" s="31" t="s">
        <v>5</v>
      </c>
      <c r="G62" s="31" t="s">
        <v>6</v>
      </c>
      <c r="H62" s="31" t="s">
        <v>7</v>
      </c>
      <c r="I62" s="31" t="s">
        <v>8</v>
      </c>
      <c r="J62" s="31" t="s">
        <v>9</v>
      </c>
      <c r="K62" s="31" t="s">
        <v>10</v>
      </c>
      <c r="L62" s="31" t="s">
        <v>11</v>
      </c>
      <c r="M62" s="31"/>
      <c r="N62" s="31" t="s">
        <v>12</v>
      </c>
    </row>
    <row r="63" spans="1:14" s="32" customFormat="1" ht="12.75">
      <c r="A63" s="31"/>
      <c r="B63" s="31">
        <v>60</v>
      </c>
      <c r="C63" s="31">
        <v>102</v>
      </c>
      <c r="D63" s="31">
        <v>80</v>
      </c>
      <c r="E63" s="31">
        <v>56</v>
      </c>
      <c r="F63" s="31">
        <v>62</v>
      </c>
      <c r="G63" s="31">
        <v>94</v>
      </c>
      <c r="H63" s="31">
        <v>71</v>
      </c>
      <c r="I63" s="31">
        <v>40</v>
      </c>
      <c r="J63" s="31">
        <v>72</v>
      </c>
      <c r="K63" s="31">
        <v>142</v>
      </c>
      <c r="L63" s="31">
        <v>160</v>
      </c>
      <c r="M63" s="31"/>
      <c r="N63" s="31"/>
    </row>
    <row r="64" spans="1:14" s="32" customFormat="1" ht="12.75">
      <c r="A64" s="31" t="s">
        <v>20</v>
      </c>
      <c r="B64" s="33">
        <v>38.32</v>
      </c>
      <c r="C64" s="33">
        <v>15.21</v>
      </c>
      <c r="D64" s="33">
        <v>2.9</v>
      </c>
      <c r="E64" s="33">
        <v>0.74</v>
      </c>
      <c r="F64" s="33">
        <v>0.2</v>
      </c>
      <c r="G64" s="33">
        <v>8</v>
      </c>
      <c r="H64" s="33">
        <v>0.14</v>
      </c>
      <c r="I64" s="33">
        <v>9.2</v>
      </c>
      <c r="J64" s="33">
        <v>20.1</v>
      </c>
      <c r="K64" s="33">
        <v>0.16</v>
      </c>
      <c r="L64" s="33">
        <v>1.98</v>
      </c>
      <c r="M64" s="33">
        <v>3.13</v>
      </c>
      <c r="N64" s="33">
        <f>SUM(B64:M64)</f>
        <v>100.08</v>
      </c>
    </row>
    <row r="65" spans="1:14" s="32" customFormat="1" ht="13.5" thickBot="1">
      <c r="A65" s="34" t="s">
        <v>13</v>
      </c>
      <c r="B65" s="35">
        <f aca="true" t="shared" si="5" ref="B65:J65">SUM(B64)/B63</f>
        <v>0.6386666666666667</v>
      </c>
      <c r="C65" s="35">
        <f t="shared" si="5"/>
        <v>0.14911764705882355</v>
      </c>
      <c r="D65" s="35">
        <f t="shared" si="5"/>
        <v>0.03625</v>
      </c>
      <c r="E65" s="35">
        <f t="shared" si="5"/>
        <v>0.013214285714285715</v>
      </c>
      <c r="F65" s="35">
        <f t="shared" si="5"/>
        <v>0.0032258064516129032</v>
      </c>
      <c r="G65" s="35">
        <f t="shared" si="5"/>
        <v>0.0851063829787234</v>
      </c>
      <c r="H65" s="35">
        <f t="shared" si="5"/>
        <v>0.0019718309859154933</v>
      </c>
      <c r="I65" s="35">
        <f t="shared" si="5"/>
        <v>0.22999999999999998</v>
      </c>
      <c r="J65" s="35">
        <f t="shared" si="5"/>
        <v>0.2791666666666667</v>
      </c>
      <c r="K65" s="35">
        <f>SUM(K64)/K63</f>
        <v>0.0011267605633802818</v>
      </c>
      <c r="L65" s="35">
        <f>SUM(L64)/L63</f>
        <v>0.012375</v>
      </c>
      <c r="M65" s="35"/>
      <c r="N65" s="35"/>
    </row>
    <row r="66" spans="1:7" s="33" customFormat="1" ht="12.75">
      <c r="A66" s="31"/>
      <c r="E66" s="36" t="s">
        <v>14</v>
      </c>
      <c r="F66" s="37" t="s">
        <v>15</v>
      </c>
      <c r="G66" s="51" t="s">
        <v>22</v>
      </c>
    </row>
    <row r="67" spans="1:7" s="33" customFormat="1" ht="12.75">
      <c r="A67" s="31"/>
      <c r="E67" s="39"/>
      <c r="F67" s="40">
        <f>(I65/(I65+J65))</f>
        <v>0.45171849427168576</v>
      </c>
      <c r="G67" s="52"/>
    </row>
    <row r="68" spans="1:7" s="38" customFormat="1" ht="13.5" thickBot="1">
      <c r="A68" s="41" t="s">
        <v>23</v>
      </c>
      <c r="B68" s="42">
        <f>SUM(C65)-3*G65</f>
        <v>-0.10620150187734664</v>
      </c>
      <c r="C68" s="43">
        <f>SUM(B68,I65:J65)</f>
        <v>0.40296516478932</v>
      </c>
      <c r="D68" s="44"/>
      <c r="E68" s="45">
        <f>SUM(B68)/C68</f>
        <v>-0.26355008114131</v>
      </c>
      <c r="F68" s="46">
        <f>SUM(I65)/(I65+J65)</f>
        <v>0.45171849427168576</v>
      </c>
      <c r="G68" s="53"/>
    </row>
    <row r="69" spans="1:7" s="7" customFormat="1" ht="13.5" thickBot="1">
      <c r="A69" s="2" t="s">
        <v>24</v>
      </c>
      <c r="B69" s="3"/>
      <c r="C69" s="24"/>
      <c r="D69" s="4"/>
      <c r="E69" s="54">
        <f>SUM(B68)/C68</f>
        <v>-0.26355008114131</v>
      </c>
      <c r="F69" s="55">
        <f>SUM(I65)/C68</f>
        <v>0.5707689400900189</v>
      </c>
      <c r="G69" s="56">
        <f>SUM(J65)/C68</f>
        <v>0.6927811410512912</v>
      </c>
    </row>
    <row r="70" spans="1:5" s="7" customFormat="1" ht="12.75">
      <c r="A70" s="2"/>
      <c r="B70" s="3"/>
      <c r="C70" s="24"/>
      <c r="D70" s="4"/>
      <c r="E70" s="4"/>
    </row>
    <row r="73" spans="2:10" ht="12.75">
      <c r="B73" s="50"/>
      <c r="C73" s="50"/>
      <c r="D73" s="50"/>
      <c r="E73" s="50"/>
      <c r="F73" s="50"/>
      <c r="G73" s="50"/>
      <c r="H73" s="50"/>
      <c r="I73" s="50"/>
      <c r="J73" s="50"/>
    </row>
    <row r="74" spans="2:10" ht="12.75">
      <c r="B74" s="50"/>
      <c r="C74" s="50"/>
      <c r="D74" s="50"/>
      <c r="E74" s="50"/>
      <c r="F74" s="50"/>
      <c r="G74" s="50"/>
      <c r="H74" s="50"/>
      <c r="I74" s="50"/>
      <c r="J74" s="50"/>
    </row>
    <row r="75" spans="2:10" ht="12.75">
      <c r="B75" s="50"/>
      <c r="C75" s="50"/>
      <c r="D75" s="50"/>
      <c r="E75" s="50"/>
      <c r="F75" s="50"/>
      <c r="G75" s="50"/>
      <c r="H75" s="50"/>
      <c r="I75" s="50"/>
      <c r="J75" s="50"/>
    </row>
    <row r="76" spans="2:10" ht="12.75">
      <c r="B76" s="50"/>
      <c r="C76" s="50"/>
      <c r="D76" s="50"/>
      <c r="E76" s="50"/>
      <c r="F76" s="50"/>
      <c r="G76" s="50"/>
      <c r="H76" s="50"/>
      <c r="I76" s="50"/>
      <c r="J76" s="50"/>
    </row>
    <row r="77" spans="2:10" ht="12.75">
      <c r="B77" s="50"/>
      <c r="C77" s="50"/>
      <c r="D77" s="50"/>
      <c r="E77" s="50"/>
      <c r="F77" s="50"/>
      <c r="G77" s="50"/>
      <c r="H77" s="50"/>
      <c r="I77" s="50"/>
      <c r="J77" s="50"/>
    </row>
    <row r="78" spans="1:5" s="7" customFormat="1" ht="12.75">
      <c r="A78" s="2"/>
      <c r="B78" s="3"/>
      <c r="C78" s="24"/>
      <c r="D78" s="4"/>
      <c r="E78" s="4"/>
    </row>
  </sheetData>
  <sheetProtection sheet="1" objects="1" scenarios="1"/>
  <protectedRanges>
    <protectedRange sqref="A14:IV14 A24:IV24 A34:IV34 A44:IV44 A54:IV54 A64:IV64" name="Plage1"/>
  </protectedRanges>
  <printOptions/>
  <pageMargins left="0.26" right="0.26" top="0.51" bottom="0.52" header="0.4921259845" footer="0.4921259845"/>
  <pageSetup horizontalDpi="600" verticalDpi="600" orientation="portrait" paperSize="9" r:id="rId6"/>
  <legacyDrawing r:id="rId5"/>
  <oleObjects>
    <oleObject progId="Equation.3" shapeId="16431912" r:id="rId1"/>
    <oleObject progId="Equation.3" shapeId="16431913" r:id="rId2"/>
    <oleObject progId="Equation.3" shapeId="16432131" r:id="rId3"/>
    <oleObject progId="Equation.3" shapeId="16437746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Diagramme AFM</dc:title>
  <dc:subject>Calcul</dc:subject>
  <dc:creator>c.nicollet</dc:creator>
  <cp:keywords/>
  <dc:description/>
  <cp:lastModifiedBy>nicollet</cp:lastModifiedBy>
  <cp:lastPrinted>2009-01-28T10:07:43Z</cp:lastPrinted>
  <dcterms:created xsi:type="dcterms:W3CDTF">2009-01-19T16:33:40Z</dcterms:created>
  <dcterms:modified xsi:type="dcterms:W3CDTF">2009-10-10T09:41:09Z</dcterms:modified>
  <cp:category/>
  <cp:version/>
  <cp:contentType/>
  <cp:contentStatus/>
</cp:coreProperties>
</file>